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25"/>
  </bookViews>
  <sheets>
    <sheet name="2020 MEDIE " sheetId="4" r:id="rId1"/>
  </sheets>
  <definedNames>
    <definedName name="_xlnm._FilterDatabase" localSheetId="0" hidden="1">'2020 MEDIE '!$A$5:$D$5</definedName>
    <definedName name="_xlnm.Print_Area" localSheetId="0">'2020 MEDIE '!$A$1:$F$53</definedName>
  </definedNames>
  <calcPr calcId="125725"/>
</workbook>
</file>

<file path=xl/calcChain.xml><?xml version="1.0" encoding="utf-8"?>
<calcChain xmlns="http://schemas.openxmlformats.org/spreadsheetml/2006/main">
  <c r="F27" i="4"/>
  <c r="F18"/>
  <c r="F32" s="1"/>
  <c r="C53"/>
  <c r="F46"/>
  <c r="C46"/>
  <c r="B46"/>
  <c r="C13"/>
  <c r="B13"/>
  <c r="C32"/>
  <c r="B32"/>
  <c r="F6"/>
  <c r="F13" s="1"/>
  <c r="F51"/>
  <c r="F53" s="1"/>
  <c r="F40"/>
  <c r="F37"/>
  <c r="B52"/>
  <c r="B53" s="1"/>
</calcChain>
</file>

<file path=xl/sharedStrings.xml><?xml version="1.0" encoding="utf-8"?>
<sst xmlns="http://schemas.openxmlformats.org/spreadsheetml/2006/main" count="62" uniqueCount="44">
  <si>
    <t>MEDIA COMPENSI DI PRODUTTIVITA' ANNO 2020</t>
  </si>
  <si>
    <t xml:space="preserve">quote al netto degli oneri riflessi </t>
  </si>
  <si>
    <t>PERSONALE DEL COMPARTO 
RUOLI SANITARIO</t>
  </si>
  <si>
    <t>DATI RELATIVI ALLA DISTRIBUZIONE DELLE QUOTE INCENTIVANTI</t>
  </si>
  <si>
    <t>TOTALE QUOTE INCENTIVANTI</t>
  </si>
  <si>
    <t>NR. DIPENDENTI COINVOLTI</t>
  </si>
  <si>
    <t xml:space="preserve">VALORE MEDIO </t>
  </si>
  <si>
    <t>CATEGORIA Bs - (PUERICULTRICE)</t>
  </si>
  <si>
    <t>CATEGORIA C - OPER. PROF. SANITARIO</t>
  </si>
  <si>
    <t>CATEGORIA D - COLL.PROF.SAN. (Inf. )</t>
  </si>
  <si>
    <t>CATEGORIA D - COLL.PROF.SAN. (Riab.)</t>
  </si>
  <si>
    <t>CATEGORIA D - COLL.PROF.SAN. (Tec. )</t>
  </si>
  <si>
    <t>CATEGORIA D - COLL.PROF.SAN. (Vig. )</t>
  </si>
  <si>
    <t>CATEGORIA DS - (COLLAB.PROF.SAN.ESPERTO)</t>
  </si>
  <si>
    <t>TOTALE COMPLESSIVO</t>
  </si>
  <si>
    <t>PERSONALE DEL COMPARTO 
RUOLI TECNICO E AMMINISTRATIVO</t>
  </si>
  <si>
    <t>CATEGORIA A - (AUSILIARIO SPECIALIZZATO)</t>
  </si>
  <si>
    <t>CATEGORIA B - (COADIUTORE AMM/VO)</t>
  </si>
  <si>
    <t>CATEGORIA B - (OPER.TEC.ADDETTO ASSIST.)</t>
  </si>
  <si>
    <t>CATEGORIA B - (OPERATORE TECNICO)</t>
  </si>
  <si>
    <t>CATEGORIA Bs - (COADIUTORE AMM.ESPERTO)</t>
  </si>
  <si>
    <t>CATEGORIA Bs - (OPERATORE SOCIO SANIT.)</t>
  </si>
  <si>
    <t>CATEGORIA Bs - (OPERATORE TECN.SPECIAL.)</t>
  </si>
  <si>
    <t>CATEGORIA C - (PERSONALE AMMINISTRATIVO)</t>
  </si>
  <si>
    <t>CATEGORIA C - (PERSONALE TECNICO)</t>
  </si>
  <si>
    <t>CATEGORIA D - (ASSISTENTE SOCIALE)</t>
  </si>
  <si>
    <t>CATEGORIA D - (COLLAB.AMM. PROF.)</t>
  </si>
  <si>
    <t>CATEGORIA D - (COLLAB.TECN.PROF.)</t>
  </si>
  <si>
    <t>CATEGORIA Ds - (COLLAB.AMM/VO PROF.ESP.)</t>
  </si>
  <si>
    <t>CATEGORIA Ds - (COLLAB.TECN.PROF.ESP)</t>
  </si>
  <si>
    <t>PERSONALE DIRIGENTE
AREA SANITARIA</t>
  </si>
  <si>
    <t>MEDICI</t>
  </si>
  <si>
    <t>ODONTOIATRA</t>
  </si>
  <si>
    <t>VETERINARI</t>
  </si>
  <si>
    <t>BIOLOGI</t>
  </si>
  <si>
    <t>CHIMICI</t>
  </si>
  <si>
    <t>DIRIGENTE PROFESSIONI SANITARIE</t>
  </si>
  <si>
    <t>FARMACISTI</t>
  </si>
  <si>
    <t>FISICI</t>
  </si>
  <si>
    <t>PSICOLOGI</t>
  </si>
  <si>
    <t>PERSONALE DIRIGENTE
AREA PROFESSIONALE TECNICA ED AMMINISTRATIVA</t>
  </si>
  <si>
    <t>Dirigente Generale</t>
  </si>
  <si>
    <t>Dirigente di Servizio</t>
  </si>
  <si>
    <t>BONUS COVID PROVINCIALE/NAZIONALE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</si>
</sst>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2" applyFont="1" applyFill="1" applyAlignment="1">
      <alignment vertical="center" wrapText="1"/>
    </xf>
    <xf numFmtId="0" fontId="6" fillId="0" borderId="0" xfId="3" applyFont="1"/>
    <xf numFmtId="44" fontId="6" fillId="0" borderId="0" xfId="1" applyFont="1"/>
    <xf numFmtId="0" fontId="4" fillId="0" borderId="0" xfId="2" applyFont="1" applyFill="1" applyAlignment="1">
      <alignment horizontal="left" vertical="center"/>
    </xf>
    <xf numFmtId="44" fontId="7" fillId="15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44" fontId="4" fillId="16" borderId="7" xfId="1" applyFont="1" applyFill="1" applyBorder="1" applyAlignment="1">
      <alignment vertical="center" wrapText="1"/>
    </xf>
    <xf numFmtId="44" fontId="4" fillId="0" borderId="7" xfId="1" applyFont="1" applyFill="1" applyBorder="1" applyAlignment="1">
      <alignment vertical="center" wrapText="1"/>
    </xf>
    <xf numFmtId="44" fontId="7" fillId="15" borderId="7" xfId="1" applyFont="1" applyFill="1" applyBorder="1" applyAlignment="1">
      <alignment vertical="center" wrapText="1"/>
    </xf>
    <xf numFmtId="0" fontId="9" fillId="0" borderId="0" xfId="3" applyFont="1"/>
    <xf numFmtId="0" fontId="10" fillId="0" borderId="0" xfId="3" applyFont="1"/>
    <xf numFmtId="44" fontId="9" fillId="0" borderId="0" xfId="1" applyFont="1"/>
    <xf numFmtId="0" fontId="5" fillId="0" borderId="0" xfId="3"/>
    <xf numFmtId="44" fontId="5" fillId="0" borderId="0" xfId="1" applyFont="1"/>
    <xf numFmtId="43" fontId="6" fillId="0" borderId="0" xfId="4" applyFont="1"/>
    <xf numFmtId="44" fontId="10" fillId="0" borderId="0" xfId="1" applyFont="1"/>
    <xf numFmtId="43" fontId="7" fillId="15" borderId="7" xfId="4" applyFont="1" applyFill="1" applyBorder="1" applyAlignment="1">
      <alignment horizontal="center" vertical="center" wrapText="1"/>
    </xf>
    <xf numFmtId="43" fontId="4" fillId="0" borderId="7" xfId="4" applyFont="1" applyFill="1" applyBorder="1" applyAlignment="1">
      <alignment vertical="center" wrapText="1"/>
    </xf>
    <xf numFmtId="44" fontId="10" fillId="0" borderId="0" xfId="3" applyNumberFormat="1" applyFont="1"/>
    <xf numFmtId="43" fontId="7" fillId="15" borderId="3" xfId="4" applyFont="1" applyFill="1" applyBorder="1" applyAlignment="1">
      <alignment vertical="center" wrapText="1"/>
    </xf>
    <xf numFmtId="43" fontId="9" fillId="0" borderId="0" xfId="4" applyFont="1"/>
    <xf numFmtId="43" fontId="10" fillId="0" borderId="0" xfId="4" applyFont="1"/>
    <xf numFmtId="43" fontId="5" fillId="0" borderId="0" xfId="4" applyFont="1"/>
    <xf numFmtId="44" fontId="4" fillId="0" borderId="2" xfId="1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0" fontId="7" fillId="15" borderId="7" xfId="2" applyFont="1" applyFill="1" applyBorder="1" applyAlignment="1">
      <alignment horizontal="center" vertical="center" wrapText="1"/>
    </xf>
    <xf numFmtId="4" fontId="7" fillId="15" borderId="7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7" fillId="15" borderId="2" xfId="2" applyFont="1" applyFill="1" applyBorder="1" applyAlignment="1">
      <alignment horizontal="center" vertical="center" wrapText="1"/>
    </xf>
    <xf numFmtId="0" fontId="7" fillId="15" borderId="6" xfId="2" applyFont="1" applyFill="1" applyBorder="1" applyAlignment="1">
      <alignment horizontal="center" vertical="center" wrapText="1"/>
    </xf>
    <xf numFmtId="4" fontId="7" fillId="15" borderId="3" xfId="2" applyNumberFormat="1" applyFont="1" applyFill="1" applyBorder="1" applyAlignment="1">
      <alignment horizontal="center" vertical="center" wrapText="1"/>
    </xf>
    <xf numFmtId="4" fontId="7" fillId="15" borderId="4" xfId="2" applyNumberFormat="1" applyFont="1" applyFill="1" applyBorder="1" applyAlignment="1">
      <alignment horizontal="center" vertical="center" wrapText="1"/>
    </xf>
    <xf numFmtId="4" fontId="7" fillId="15" borderId="5" xfId="2" applyNumberFormat="1" applyFont="1" applyFill="1" applyBorder="1" applyAlignment="1">
      <alignment horizontal="center" vertical="center" wrapText="1"/>
    </xf>
    <xf numFmtId="0" fontId="0" fillId="0" borderId="0" xfId="0" applyAlignment="1"/>
  </cellXfs>
  <cellStyles count="62">
    <cellStyle name="20% - Colore 1 2" xfId="5"/>
    <cellStyle name="20% - Colore 1 3" xfId="6"/>
    <cellStyle name="20% - Colore 2 2" xfId="7"/>
    <cellStyle name="20% - Colore 2 3" xfId="8"/>
    <cellStyle name="20% - Colore 3 2" xfId="9"/>
    <cellStyle name="20% - Colore 3 3" xfId="10"/>
    <cellStyle name="20% - Colore 4 2" xfId="11"/>
    <cellStyle name="20% - Colore 4 3" xfId="12"/>
    <cellStyle name="20% - Colore 5 2" xfId="13"/>
    <cellStyle name="20% - Colore 5 3" xfId="14"/>
    <cellStyle name="20% - Colore 6 2" xfId="15"/>
    <cellStyle name="20% - Colore 6 3" xfId="16"/>
    <cellStyle name="40% - Colore 1 2" xfId="17"/>
    <cellStyle name="40% - Colore 1 3" xfId="18"/>
    <cellStyle name="40% - Colore 2 2" xfId="19"/>
    <cellStyle name="40% - Colore 2 3" xfId="20"/>
    <cellStyle name="40% - Colore 3 2" xfId="21"/>
    <cellStyle name="40% - Colore 3 3" xfId="22"/>
    <cellStyle name="40% - Colore 4 2" xfId="23"/>
    <cellStyle name="40% - Colore 4 3" xfId="24"/>
    <cellStyle name="40% - Colore 5 2" xfId="25"/>
    <cellStyle name="40% - Colore 5 3" xfId="26"/>
    <cellStyle name="40% - Colore 6 2" xfId="27"/>
    <cellStyle name="40% - Colore 6 3" xfId="28"/>
    <cellStyle name="Euro" xfId="29"/>
    <cellStyle name="Migliaia 10" xfId="30"/>
    <cellStyle name="Migliaia 2" xfId="4"/>
    <cellStyle name="Migliaia 2 2" xfId="31"/>
    <cellStyle name="Migliaia 2 2 2" xfId="32"/>
    <cellStyle name="Migliaia 3" xfId="33"/>
    <cellStyle name="Migliaia 3 2" xfId="34"/>
    <cellStyle name="Migliaia 3 2 2" xfId="35"/>
    <cellStyle name="Migliaia 4" xfId="36"/>
    <cellStyle name="Migliaia 5" xfId="37"/>
    <cellStyle name="Migliaia 6" xfId="38"/>
    <cellStyle name="Migliaia 7" xfId="39"/>
    <cellStyle name="Migliaia 8" xfId="40"/>
    <cellStyle name="Migliaia 9" xfId="41"/>
    <cellStyle name="Migliaia 9 2" xfId="42"/>
    <cellStyle name="Normale" xfId="0" builtinId="0"/>
    <cellStyle name="Normale 2" xfId="2"/>
    <cellStyle name="Normale 2 2" xfId="43"/>
    <cellStyle name="Normale 2 2 2" xfId="44"/>
    <cellStyle name="Normale 2 2_2013 RETRIBUZIONI MEDIE" xfId="45"/>
    <cellStyle name="Normale 3" xfId="46"/>
    <cellStyle name="Normale 4" xfId="47"/>
    <cellStyle name="Normale 5" xfId="48"/>
    <cellStyle name="Normale 6" xfId="49"/>
    <cellStyle name="Normale 7" xfId="50"/>
    <cellStyle name="Normale 8" xfId="51"/>
    <cellStyle name="Normale 8 2" xfId="52"/>
    <cellStyle name="Normale_2013 RETRIBUZIONI MEDIE" xfId="3"/>
    <cellStyle name="Nota 2" xfId="53"/>
    <cellStyle name="Nota 2 2" xfId="54"/>
    <cellStyle name="Nota 3" xfId="55"/>
    <cellStyle name="Nota 4" xfId="56"/>
    <cellStyle name="Nota 5" xfId="57"/>
    <cellStyle name="Nota 6" xfId="58"/>
    <cellStyle name="Percentuale 2" xfId="59"/>
    <cellStyle name="Percentuale 2 2" xfId="60"/>
    <cellStyle name="Percentuale 2 2 2" xfId="61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abSelected="1" zoomScale="115" zoomScaleNormal="115" workbookViewId="0">
      <selection sqref="A1:F1"/>
    </sheetView>
  </sheetViews>
  <sheetFormatPr defaultRowHeight="15"/>
  <cols>
    <col min="1" max="1" width="36.5703125" style="13" customWidth="1"/>
    <col min="2" max="2" width="12.5703125" style="13" bestFit="1" customWidth="1"/>
    <col min="3" max="3" width="11.7109375" style="14" bestFit="1" customWidth="1"/>
    <col min="4" max="4" width="11.42578125" style="23" bestFit="1" customWidth="1"/>
    <col min="5" max="5" width="0.42578125" style="13" customWidth="1"/>
    <col min="6" max="6" width="15.7109375" style="23" bestFit="1" customWidth="1"/>
    <col min="7" max="7" width="14.28515625" style="13" bestFit="1" customWidth="1"/>
    <col min="8" max="16384" width="9.140625" style="13"/>
  </cols>
  <sheetData>
    <row r="1" spans="1:6" ht="23.25">
      <c r="A1" s="29" t="s">
        <v>0</v>
      </c>
      <c r="B1" s="29"/>
      <c r="C1" s="29"/>
      <c r="D1" s="29"/>
      <c r="E1" s="35"/>
      <c r="F1" s="35"/>
    </row>
    <row r="2" spans="1:6">
      <c r="A2" s="1"/>
      <c r="B2" s="2"/>
      <c r="C2" s="3"/>
      <c r="D2" s="15"/>
      <c r="F2" s="15"/>
    </row>
    <row r="3" spans="1:6">
      <c r="A3" s="4" t="s">
        <v>1</v>
      </c>
      <c r="B3" s="2"/>
      <c r="C3" s="3"/>
      <c r="D3" s="15"/>
      <c r="F3" s="15"/>
    </row>
    <row r="4" spans="1:6" s="11" customFormat="1" ht="11.25">
      <c r="A4" s="30" t="s">
        <v>2</v>
      </c>
      <c r="B4" s="32" t="s">
        <v>3</v>
      </c>
      <c r="C4" s="33"/>
      <c r="D4" s="34"/>
    </row>
    <row r="5" spans="1:6" s="11" customFormat="1" ht="33.75">
      <c r="A5" s="31"/>
      <c r="B5" s="5" t="s">
        <v>4</v>
      </c>
      <c r="C5" s="17" t="s">
        <v>5</v>
      </c>
      <c r="D5" s="5" t="s">
        <v>6</v>
      </c>
      <c r="F5" s="5" t="s">
        <v>43</v>
      </c>
    </row>
    <row r="6" spans="1:6" s="11" customFormat="1" ht="12">
      <c r="A6" s="6" t="s">
        <v>7</v>
      </c>
      <c r="B6" s="7">
        <v>7959.84</v>
      </c>
      <c r="C6" s="18">
        <v>10</v>
      </c>
      <c r="D6" s="8">
        <v>795.98400000000004</v>
      </c>
      <c r="F6" s="24">
        <f>2121848+1362477.44+324952.99</f>
        <v>3809278.4299999997</v>
      </c>
    </row>
    <row r="7" spans="1:6" s="11" customFormat="1" ht="12">
      <c r="A7" s="6" t="s">
        <v>8</v>
      </c>
      <c r="B7" s="7">
        <v>23024.34</v>
      </c>
      <c r="C7" s="18">
        <v>29</v>
      </c>
      <c r="D7" s="8">
        <v>793.94275862068969</v>
      </c>
      <c r="F7" s="25"/>
    </row>
    <row r="8" spans="1:6" s="11" customFormat="1" ht="12">
      <c r="A8" s="6" t="s">
        <v>9</v>
      </c>
      <c r="B8" s="7">
        <v>3505772.4499999997</v>
      </c>
      <c r="C8" s="18">
        <v>3228</v>
      </c>
      <c r="D8" s="8">
        <v>1086.0509448574969</v>
      </c>
      <c r="F8" s="25"/>
    </row>
    <row r="9" spans="1:6" s="11" customFormat="1" ht="12">
      <c r="A9" s="6" t="s">
        <v>10</v>
      </c>
      <c r="B9" s="7">
        <v>430139.44999999995</v>
      </c>
      <c r="C9" s="18">
        <v>416</v>
      </c>
      <c r="D9" s="8">
        <v>1033.9890624999998</v>
      </c>
      <c r="F9" s="25"/>
    </row>
    <row r="10" spans="1:6" s="11" customFormat="1" ht="12">
      <c r="A10" s="6" t="s">
        <v>11</v>
      </c>
      <c r="B10" s="7">
        <v>557464.47</v>
      </c>
      <c r="C10" s="18">
        <v>519</v>
      </c>
      <c r="D10" s="8">
        <v>1074.1126589595376</v>
      </c>
      <c r="F10" s="25"/>
    </row>
    <row r="11" spans="1:6" s="11" customFormat="1" ht="12">
      <c r="A11" s="6" t="s">
        <v>12</v>
      </c>
      <c r="B11" s="7">
        <v>338415.41000000003</v>
      </c>
      <c r="C11" s="18">
        <v>161</v>
      </c>
      <c r="D11" s="8">
        <v>2101.9590683229817</v>
      </c>
      <c r="F11" s="25"/>
    </row>
    <row r="12" spans="1:6" s="11" customFormat="1" ht="12">
      <c r="A12" s="6" t="s">
        <v>13</v>
      </c>
      <c r="B12" s="7">
        <v>761644.08</v>
      </c>
      <c r="C12" s="18">
        <v>305</v>
      </c>
      <c r="D12" s="8">
        <v>2497.1937049180328</v>
      </c>
      <c r="F12" s="26"/>
    </row>
    <row r="13" spans="1:6" s="11" customFormat="1" ht="11.25">
      <c r="A13" s="20" t="s">
        <v>14</v>
      </c>
      <c r="B13" s="9">
        <f>SUM(B6:B12)</f>
        <v>5624420.04</v>
      </c>
      <c r="C13" s="9">
        <f t="shared" ref="C13:F13" si="0">SUM(C6:C12)</f>
        <v>4668</v>
      </c>
      <c r="D13" s="9"/>
      <c r="F13" s="9">
        <f t="shared" si="0"/>
        <v>3809278.4299999997</v>
      </c>
    </row>
    <row r="14" spans="1:6" s="11" customFormat="1" ht="11.25">
      <c r="A14" s="10"/>
      <c r="C14" s="12"/>
      <c r="D14" s="21"/>
      <c r="F14" s="21"/>
    </row>
    <row r="15" spans="1:6" s="11" customFormat="1" ht="11.25">
      <c r="A15" s="10"/>
      <c r="B15" s="10"/>
      <c r="C15" s="12"/>
      <c r="D15" s="21"/>
      <c r="F15" s="21"/>
    </row>
    <row r="16" spans="1:6" s="11" customFormat="1" ht="11.25">
      <c r="A16" s="27" t="s">
        <v>15</v>
      </c>
      <c r="B16" s="28" t="s">
        <v>3</v>
      </c>
      <c r="C16" s="28"/>
      <c r="D16" s="28"/>
    </row>
    <row r="17" spans="1:6" s="11" customFormat="1" ht="33.75">
      <c r="A17" s="27"/>
      <c r="B17" s="5" t="s">
        <v>4</v>
      </c>
      <c r="C17" s="17" t="s">
        <v>5</v>
      </c>
      <c r="D17" s="5" t="s">
        <v>6</v>
      </c>
      <c r="F17" s="5" t="s">
        <v>43</v>
      </c>
    </row>
    <row r="18" spans="1:6" s="11" customFormat="1" ht="12">
      <c r="A18" s="6" t="s">
        <v>16</v>
      </c>
      <c r="B18" s="7">
        <v>57686.61</v>
      </c>
      <c r="C18" s="18">
        <v>125</v>
      </c>
      <c r="D18" s="8">
        <v>461.49288000000001</v>
      </c>
      <c r="F18" s="24">
        <f>866048+483255+141308.27</f>
        <v>1490611.27</v>
      </c>
    </row>
    <row r="19" spans="1:6" s="11" customFormat="1" ht="12">
      <c r="A19" s="6" t="s">
        <v>18</v>
      </c>
      <c r="B19" s="7">
        <v>8749.43</v>
      </c>
      <c r="C19" s="18">
        <v>14</v>
      </c>
      <c r="D19" s="8">
        <v>624.95928571428578</v>
      </c>
      <c r="F19" s="25"/>
    </row>
    <row r="20" spans="1:6" s="11" customFormat="1" ht="12">
      <c r="A20" s="6" t="s">
        <v>19</v>
      </c>
      <c r="B20" s="7">
        <v>211928.62</v>
      </c>
      <c r="C20" s="18">
        <v>252</v>
      </c>
      <c r="D20" s="8">
        <v>840.98658730158729</v>
      </c>
      <c r="F20" s="25"/>
    </row>
    <row r="21" spans="1:6" s="11" customFormat="1" ht="12">
      <c r="A21" s="6" t="s">
        <v>21</v>
      </c>
      <c r="B21" s="7">
        <v>768452.34</v>
      </c>
      <c r="C21" s="18">
        <v>1075</v>
      </c>
      <c r="D21" s="8">
        <v>714.83938604651155</v>
      </c>
      <c r="F21" s="25"/>
    </row>
    <row r="22" spans="1:6" s="11" customFormat="1" ht="12">
      <c r="A22" s="6" t="s">
        <v>22</v>
      </c>
      <c r="B22" s="7">
        <v>289620.26</v>
      </c>
      <c r="C22" s="18">
        <v>384</v>
      </c>
      <c r="D22" s="8">
        <v>754.21942708333336</v>
      </c>
      <c r="F22" s="25"/>
    </row>
    <row r="23" spans="1:6" s="11" customFormat="1" ht="12">
      <c r="A23" s="6" t="s">
        <v>24</v>
      </c>
      <c r="B23" s="7">
        <v>51445.34</v>
      </c>
      <c r="C23" s="18">
        <v>44</v>
      </c>
      <c r="D23" s="8">
        <v>1169.2122727272726</v>
      </c>
      <c r="F23" s="25"/>
    </row>
    <row r="24" spans="1:6" s="11" customFormat="1" ht="12">
      <c r="A24" s="6" t="s">
        <v>25</v>
      </c>
      <c r="B24" s="7">
        <v>13221.22</v>
      </c>
      <c r="C24" s="18">
        <v>16</v>
      </c>
      <c r="D24" s="8">
        <v>826.32624999999996</v>
      </c>
      <c r="F24" s="25"/>
    </row>
    <row r="25" spans="1:6" s="11" customFormat="1" ht="12">
      <c r="A25" s="6" t="s">
        <v>27</v>
      </c>
      <c r="B25" s="7">
        <v>100610.87</v>
      </c>
      <c r="C25" s="18">
        <v>58</v>
      </c>
      <c r="D25" s="8">
        <v>1734.6701724137931</v>
      </c>
      <c r="F25" s="25"/>
    </row>
    <row r="26" spans="1:6" s="11" customFormat="1" ht="12">
      <c r="A26" s="6" t="s">
        <v>29</v>
      </c>
      <c r="B26" s="7">
        <v>26992.16</v>
      </c>
      <c r="C26" s="18">
        <v>9</v>
      </c>
      <c r="D26" s="8">
        <v>2999.1288888888889</v>
      </c>
      <c r="F26" s="26"/>
    </row>
    <row r="27" spans="1:6" s="11" customFormat="1" ht="12">
      <c r="A27" s="6" t="s">
        <v>17</v>
      </c>
      <c r="B27" s="7">
        <v>37505.040000000001</v>
      </c>
      <c r="C27" s="18">
        <v>67</v>
      </c>
      <c r="D27" s="8">
        <v>559.77671641791051</v>
      </c>
      <c r="F27" s="24">
        <f>863275+53367.38</f>
        <v>916642.38</v>
      </c>
    </row>
    <row r="28" spans="1:6" s="11" customFormat="1" ht="12">
      <c r="A28" s="6" t="s">
        <v>20</v>
      </c>
      <c r="B28" s="7">
        <v>151876.72</v>
      </c>
      <c r="C28" s="18">
        <v>194</v>
      </c>
      <c r="D28" s="8">
        <v>782.86969072164948</v>
      </c>
      <c r="F28" s="25"/>
    </row>
    <row r="29" spans="1:6" s="11" customFormat="1" ht="12">
      <c r="A29" s="6" t="s">
        <v>23</v>
      </c>
      <c r="B29" s="7">
        <v>453076.2</v>
      </c>
      <c r="C29" s="18">
        <v>497</v>
      </c>
      <c r="D29" s="8">
        <v>911.62213279678076</v>
      </c>
      <c r="F29" s="25"/>
    </row>
    <row r="30" spans="1:6" s="11" customFormat="1" ht="12">
      <c r="A30" s="6" t="s">
        <v>26</v>
      </c>
      <c r="B30" s="7">
        <v>313140.5</v>
      </c>
      <c r="C30" s="18">
        <v>187</v>
      </c>
      <c r="D30" s="8">
        <v>1674.5481283422459</v>
      </c>
      <c r="F30" s="25"/>
    </row>
    <row r="31" spans="1:6" s="11" customFormat="1" ht="12">
      <c r="A31" s="6" t="s">
        <v>28</v>
      </c>
      <c r="B31" s="7">
        <v>127382.08</v>
      </c>
      <c r="C31" s="18">
        <v>41</v>
      </c>
      <c r="D31" s="8">
        <v>3106.88</v>
      </c>
      <c r="F31" s="26"/>
    </row>
    <row r="32" spans="1:6" s="11" customFormat="1" ht="11.25">
      <c r="A32" s="20" t="s">
        <v>14</v>
      </c>
      <c r="B32" s="9">
        <f>SUM(B18:B31)</f>
        <v>2611687.39</v>
      </c>
      <c r="C32" s="9">
        <f t="shared" ref="C32:F32" si="1">SUM(C18:C31)</f>
        <v>2963</v>
      </c>
      <c r="D32" s="9"/>
      <c r="F32" s="9">
        <f t="shared" si="1"/>
        <v>2407253.65</v>
      </c>
    </row>
    <row r="33" spans="1:6" s="11" customFormat="1" ht="11.25">
      <c r="A33" s="10"/>
      <c r="B33" s="10"/>
      <c r="C33" s="12"/>
      <c r="D33" s="21"/>
      <c r="F33" s="21"/>
    </row>
    <row r="34" spans="1:6" s="11" customFormat="1" ht="11.25">
      <c r="A34" s="10"/>
      <c r="B34" s="10"/>
      <c r="C34" s="12"/>
      <c r="D34" s="21"/>
      <c r="F34" s="21"/>
    </row>
    <row r="35" spans="1:6" s="11" customFormat="1" ht="11.25">
      <c r="A35" s="27" t="s">
        <v>30</v>
      </c>
      <c r="B35" s="28" t="s">
        <v>3</v>
      </c>
      <c r="C35" s="28"/>
      <c r="D35" s="28"/>
    </row>
    <row r="36" spans="1:6" s="11" customFormat="1" ht="33.75">
      <c r="A36" s="27"/>
      <c r="B36" s="5" t="s">
        <v>4</v>
      </c>
      <c r="C36" s="17" t="s">
        <v>5</v>
      </c>
      <c r="D36" s="5" t="s">
        <v>6</v>
      </c>
      <c r="F36" s="5" t="s">
        <v>43</v>
      </c>
    </row>
    <row r="37" spans="1:6" s="11" customFormat="1" ht="12">
      <c r="A37" s="6" t="s">
        <v>31</v>
      </c>
      <c r="B37" s="7">
        <v>14609045.109999999</v>
      </c>
      <c r="C37" s="18">
        <v>1169</v>
      </c>
      <c r="D37" s="8">
        <v>12497.044576561162</v>
      </c>
      <c r="F37" s="24">
        <f>1076356+349019.68+2159.08</f>
        <v>1427534.76</v>
      </c>
    </row>
    <row r="38" spans="1:6" s="11" customFormat="1" ht="12">
      <c r="A38" s="6" t="s">
        <v>32</v>
      </c>
      <c r="B38" s="7">
        <v>39000</v>
      </c>
      <c r="C38" s="18">
        <v>5</v>
      </c>
      <c r="D38" s="8">
        <v>7800</v>
      </c>
      <c r="F38" s="25"/>
    </row>
    <row r="39" spans="1:6" s="11" customFormat="1" ht="12">
      <c r="A39" s="6" t="s">
        <v>33</v>
      </c>
      <c r="B39" s="7">
        <v>422400</v>
      </c>
      <c r="C39" s="18">
        <v>38</v>
      </c>
      <c r="D39" s="8">
        <v>11115.78947368421</v>
      </c>
      <c r="F39" s="26"/>
    </row>
    <row r="40" spans="1:6" s="11" customFormat="1" ht="12">
      <c r="A40" s="6" t="s">
        <v>34</v>
      </c>
      <c r="B40" s="7">
        <v>279410</v>
      </c>
      <c r="C40" s="18">
        <v>19</v>
      </c>
      <c r="D40" s="8">
        <v>14705.78947368421</v>
      </c>
      <c r="F40" s="24">
        <f>16392+77719</f>
        <v>94111</v>
      </c>
    </row>
    <row r="41" spans="1:6" s="11" customFormat="1" ht="12">
      <c r="A41" s="6" t="s">
        <v>35</v>
      </c>
      <c r="B41" s="7">
        <v>55000</v>
      </c>
      <c r="C41" s="18">
        <v>4</v>
      </c>
      <c r="D41" s="8">
        <v>13750</v>
      </c>
      <c r="F41" s="25"/>
    </row>
    <row r="42" spans="1:6" s="11" customFormat="1" ht="12">
      <c r="A42" s="6" t="s">
        <v>36</v>
      </c>
      <c r="B42" s="7">
        <v>149980.01</v>
      </c>
      <c r="C42" s="18">
        <v>14</v>
      </c>
      <c r="D42" s="8">
        <v>10712.857857142857</v>
      </c>
      <c r="F42" s="25"/>
    </row>
    <row r="43" spans="1:6" s="11" customFormat="1" ht="12">
      <c r="A43" s="6" t="s">
        <v>37</v>
      </c>
      <c r="B43" s="7">
        <v>454179.74</v>
      </c>
      <c r="C43" s="18">
        <v>24</v>
      </c>
      <c r="D43" s="8">
        <v>18924.155833333334</v>
      </c>
      <c r="F43" s="25"/>
    </row>
    <row r="44" spans="1:6" s="11" customFormat="1" ht="12">
      <c r="A44" s="6" t="s">
        <v>38</v>
      </c>
      <c r="B44" s="7">
        <v>231000</v>
      </c>
      <c r="C44" s="18">
        <v>17</v>
      </c>
      <c r="D44" s="8">
        <v>13588.235294117647</v>
      </c>
      <c r="F44" s="25"/>
    </row>
    <row r="45" spans="1:6" s="11" customFormat="1" ht="12">
      <c r="A45" s="6" t="s">
        <v>39</v>
      </c>
      <c r="B45" s="7">
        <v>695739.48</v>
      </c>
      <c r="C45" s="18">
        <v>57</v>
      </c>
      <c r="D45" s="8">
        <v>12205.955789473684</v>
      </c>
      <c r="F45" s="26"/>
    </row>
    <row r="46" spans="1:6" s="11" customFormat="1" ht="11.25">
      <c r="A46" s="20" t="s">
        <v>14</v>
      </c>
      <c r="B46" s="9">
        <f>SUM(B37:B45)</f>
        <v>16935754.34</v>
      </c>
      <c r="C46" s="9">
        <f t="shared" ref="C46:F46" si="2">SUM(C37:C45)</f>
        <v>1347</v>
      </c>
      <c r="D46" s="9"/>
      <c r="F46" s="9">
        <f t="shared" si="2"/>
        <v>1521645.76</v>
      </c>
    </row>
    <row r="47" spans="1:6" s="11" customFormat="1" ht="11.25">
      <c r="A47" s="10"/>
      <c r="B47" s="10"/>
      <c r="C47" s="12"/>
      <c r="D47" s="21"/>
      <c r="F47" s="21"/>
    </row>
    <row r="48" spans="1:6" s="11" customFormat="1" ht="11.25">
      <c r="A48" s="10"/>
      <c r="B48" s="10"/>
      <c r="C48" s="12"/>
      <c r="D48" s="21"/>
      <c r="F48" s="21"/>
    </row>
    <row r="49" spans="1:6" s="11" customFormat="1" ht="11.25">
      <c r="A49" s="27" t="s">
        <v>40</v>
      </c>
      <c r="B49" s="28" t="s">
        <v>3</v>
      </c>
      <c r="C49" s="28"/>
      <c r="D49" s="28"/>
    </row>
    <row r="50" spans="1:6" s="11" customFormat="1" ht="33.75">
      <c r="A50" s="27"/>
      <c r="B50" s="5" t="s">
        <v>4</v>
      </c>
      <c r="C50" s="17" t="s">
        <v>5</v>
      </c>
      <c r="D50" s="5" t="s">
        <v>6</v>
      </c>
      <c r="F50" s="5" t="s">
        <v>43</v>
      </c>
    </row>
    <row r="51" spans="1:6" s="11" customFormat="1" ht="12">
      <c r="A51" s="6" t="s">
        <v>41</v>
      </c>
      <c r="B51" s="7">
        <v>51507.57</v>
      </c>
      <c r="C51" s="7">
        <v>6</v>
      </c>
      <c r="D51" s="8">
        <v>8584.5949999999993</v>
      </c>
      <c r="F51" s="24">
        <f>18300</f>
        <v>18300</v>
      </c>
    </row>
    <row r="52" spans="1:6" s="11" customFormat="1" ht="12">
      <c r="A52" s="6" t="s">
        <v>42</v>
      </c>
      <c r="B52" s="7">
        <f>272180.54+6507.93</f>
        <v>278688.46999999997</v>
      </c>
      <c r="C52" s="7">
        <v>23</v>
      </c>
      <c r="D52" s="8">
        <v>11833.93652173913</v>
      </c>
      <c r="F52" s="26"/>
    </row>
    <row r="53" spans="1:6" s="11" customFormat="1" ht="11.25">
      <c r="A53" s="20" t="s">
        <v>14</v>
      </c>
      <c r="B53" s="9">
        <f>SUM(B51:B52)</f>
        <v>330196.03999999998</v>
      </c>
      <c r="C53" s="9">
        <f>SUM(C51:C52)</f>
        <v>29</v>
      </c>
      <c r="D53" s="9"/>
      <c r="F53" s="9">
        <f>SUM(F51:F52)</f>
        <v>18300</v>
      </c>
    </row>
    <row r="54" spans="1:6" s="11" customFormat="1" ht="11.25">
      <c r="B54" s="22"/>
      <c r="C54" s="22"/>
      <c r="D54" s="22"/>
      <c r="F54" s="22"/>
    </row>
    <row r="55" spans="1:6" s="11" customFormat="1" ht="11.25">
      <c r="C55" s="16"/>
      <c r="D55" s="22"/>
      <c r="F55" s="22"/>
    </row>
    <row r="56" spans="1:6" s="11" customFormat="1" ht="11.25">
      <c r="B56" s="19"/>
      <c r="C56" s="16"/>
      <c r="D56" s="16"/>
      <c r="F56" s="22"/>
    </row>
    <row r="57" spans="1:6" s="11" customFormat="1" ht="11.25">
      <c r="B57" s="19"/>
      <c r="C57" s="16"/>
      <c r="D57" s="22"/>
      <c r="F57" s="22"/>
    </row>
    <row r="58" spans="1:6">
      <c r="C58" s="23"/>
      <c r="D58" s="14"/>
      <c r="F58" s="22"/>
    </row>
    <row r="59" spans="1:6">
      <c r="F59" s="22"/>
    </row>
    <row r="60" spans="1:6">
      <c r="F60" s="22"/>
    </row>
    <row r="61" spans="1:6">
      <c r="F61" s="22"/>
    </row>
    <row r="62" spans="1:6">
      <c r="F62" s="22"/>
    </row>
    <row r="63" spans="1:6">
      <c r="F63" s="22"/>
    </row>
    <row r="64" spans="1:6">
      <c r="F64" s="22"/>
    </row>
    <row r="65" spans="6:6">
      <c r="F65" s="22"/>
    </row>
    <row r="66" spans="6:6">
      <c r="F66" s="22"/>
    </row>
    <row r="67" spans="6:6">
      <c r="F67" s="22"/>
    </row>
    <row r="68" spans="6:6">
      <c r="F68" s="22"/>
    </row>
    <row r="69" spans="6:6">
      <c r="F69" s="22"/>
    </row>
  </sheetData>
  <mergeCells count="15">
    <mergeCell ref="A35:A36"/>
    <mergeCell ref="B35:D35"/>
    <mergeCell ref="A49:A50"/>
    <mergeCell ref="B49:D49"/>
    <mergeCell ref="A4:A5"/>
    <mergeCell ref="B4:D4"/>
    <mergeCell ref="A16:A17"/>
    <mergeCell ref="B16:D16"/>
    <mergeCell ref="A1:F1"/>
    <mergeCell ref="F37:F39"/>
    <mergeCell ref="F40:F45"/>
    <mergeCell ref="F51:F52"/>
    <mergeCell ref="F6:F12"/>
    <mergeCell ref="F18:F26"/>
    <mergeCell ref="F27:F31"/>
  </mergeCells>
  <pageMargins left="0.27559055118110237" right="0.23622047244094491" top="1.1417322834645669" bottom="0.39370078740157483" header="0.31496062992125984" footer="0.31496062992125984"/>
  <pageSetup paperSize="9" fitToHeight="0" orientation="portrait" r:id="rId1"/>
  <headerFooter alignWithMargins="0">
    <oddHeader>&amp;C&amp;G</oddHeader>
    <oddFooter>&amp;RPag.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 MEDIE </vt:lpstr>
      <vt:lpstr>'2020 MEDIE 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532406</dc:creator>
  <cp:lastModifiedBy>5310937</cp:lastModifiedBy>
  <cp:lastPrinted>2022-02-21T09:08:08Z</cp:lastPrinted>
  <dcterms:created xsi:type="dcterms:W3CDTF">2022-02-02T08:06:44Z</dcterms:created>
  <dcterms:modified xsi:type="dcterms:W3CDTF">2022-02-22T09:49:39Z</dcterms:modified>
</cp:coreProperties>
</file>